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'Sheet1'!$A:$E,'Sheet1'!$1:$2</definedName>
  </definedNames>
  <calcPr fullCalcOnLoad="1"/>
</workbook>
</file>

<file path=xl/sharedStrings.xml><?xml version="1.0" encoding="utf-8"?>
<sst xmlns="http://schemas.openxmlformats.org/spreadsheetml/2006/main" count="95" uniqueCount="95">
  <si>
    <t>Jan - Apr 13</t>
  </si>
  <si>
    <t>Jan - Apr 12</t>
  </si>
  <si>
    <t>$ Change</t>
  </si>
  <si>
    <t>% Change</t>
  </si>
  <si>
    <t>Income</t>
  </si>
  <si>
    <t>3000 Membership</t>
  </si>
  <si>
    <t>3050 · Membership Single</t>
  </si>
  <si>
    <t>3051 · Membership Revenues- Heritage</t>
  </si>
  <si>
    <t>3052 · Membership Family</t>
  </si>
  <si>
    <t>3054 · Membership Corporate</t>
  </si>
  <si>
    <t>Total 3000 Membership</t>
  </si>
  <si>
    <t>3011 · Admissions-At the Door</t>
  </si>
  <si>
    <t>3014 · Donations - Capital Fund</t>
  </si>
  <si>
    <t>3015 · Contributions-</t>
  </si>
  <si>
    <t>3016 · Diva Dish</t>
  </si>
  <si>
    <t>3200 · Gift Shop Sales</t>
  </si>
  <si>
    <t>3219 · Gift Shop</t>
  </si>
  <si>
    <t>3200 · Gift Shop Sales - Other</t>
  </si>
  <si>
    <t>Total 3200 · Gift Shop Sales</t>
  </si>
  <si>
    <t>3300 · Grants</t>
  </si>
  <si>
    <t>3320 · DeKalb County Grant Revenue</t>
  </si>
  <si>
    <t>3300 · Grants - Other</t>
  </si>
  <si>
    <t>Total 3300 · Grants</t>
  </si>
  <si>
    <t>3550 · Scrip rebate</t>
  </si>
  <si>
    <t>3600 · Misc Income</t>
  </si>
  <si>
    <t>6010 · Interest Income</t>
  </si>
  <si>
    <t>Total Income</t>
  </si>
  <si>
    <t>Cost of Goods Sold</t>
  </si>
  <si>
    <t>50000 · Cost of Goods Sold</t>
  </si>
  <si>
    <t>Total COGS</t>
  </si>
  <si>
    <t>Gross Profit</t>
  </si>
  <si>
    <t>Expense</t>
  </si>
  <si>
    <t>5000 · Office related</t>
  </si>
  <si>
    <t>5060 · Office Supplies</t>
  </si>
  <si>
    <t>5072 · Copy Machine and Supplies</t>
  </si>
  <si>
    <t>5111 · Dues and Subscription</t>
  </si>
  <si>
    <t>5120 · Memberships</t>
  </si>
  <si>
    <t>5150 · Postage &amp; Freight</t>
  </si>
  <si>
    <t>5870 · Telephone Expense</t>
  </si>
  <si>
    <t>5871 · Internet Service</t>
  </si>
  <si>
    <t>5872 · Newsletter</t>
  </si>
  <si>
    <t>5000 · Office related - Other</t>
  </si>
  <si>
    <t>Total 5000 · Office related</t>
  </si>
  <si>
    <t>5010 · Accounting</t>
  </si>
  <si>
    <t>5014 · Gardens &amp; Grounds</t>
  </si>
  <si>
    <t>5016 · Serivces</t>
  </si>
  <si>
    <t>5021 · Gardens &amp; Grounds Improvments</t>
  </si>
  <si>
    <t>5014 · Gardens &amp; Grounds - Other</t>
  </si>
  <si>
    <t>Total 5014 · Gardens &amp; Grounds</t>
  </si>
  <si>
    <t>5015 · Building Maintenance/cleaning</t>
  </si>
  <si>
    <t>5025 · Donations</t>
  </si>
  <si>
    <t>5030 · Insurance</t>
  </si>
  <si>
    <t>5031 · Workers Comp</t>
  </si>
  <si>
    <t>5032 · Fire &amp; Liabilty</t>
  </si>
  <si>
    <t>Total 5030 · Insurance</t>
  </si>
  <si>
    <t>5140 · Archival Supplies</t>
  </si>
  <si>
    <t>5145 · Exhibit</t>
  </si>
  <si>
    <t>5160 · Property Expense</t>
  </si>
  <si>
    <t>5170 · House Decorations Expense</t>
  </si>
  <si>
    <t>5400 · Wages</t>
  </si>
  <si>
    <t>5450 · Employer Payroll Taxes</t>
  </si>
  <si>
    <t>5455 · Sales Tax</t>
  </si>
  <si>
    <t>5510 · Black Smith Expenses</t>
  </si>
  <si>
    <t>5700 · Programming</t>
  </si>
  <si>
    <t>5712 · Gift Shop Expense</t>
  </si>
  <si>
    <t>5720 · Diva's Dish</t>
  </si>
  <si>
    <t>5830 · Repairs &amp; Maintenance</t>
  </si>
  <si>
    <t>5840 · Electricity Expense</t>
  </si>
  <si>
    <t>5850 · Gas Expense</t>
  </si>
  <si>
    <t>6000 · Credit card Fees</t>
  </si>
  <si>
    <t>6999 · Banking Fees</t>
  </si>
  <si>
    <t>Total Expense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</si>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</sst>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9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10" t="s">
        <v>73</v>
      </c>
    </row>
    <row r="3" ht="12.75">
      <c r="A3" s="10" t="s">
        <v>74</v>
      </c>
    </row>
    <row r="4" ht="12.75">
      <c r="B4" t="s">
        <v>75</v>
      </c>
    </row>
    <row r="5" ht="12.75">
      <c r="B5" t="s">
        <v>76</v>
      </c>
    </row>
    <row r="8" ht="12.75">
      <c r="A8" s="10" t="s">
        <v>77</v>
      </c>
    </row>
    <row r="9" ht="12.75">
      <c r="B9" t="s">
        <v>78</v>
      </c>
    </row>
    <row r="12" ht="12.75">
      <c r="A12" s="10" t="s">
        <v>79</v>
      </c>
    </row>
    <row r="13" ht="12.75">
      <c r="B13" t="s">
        <v>80</v>
      </c>
    </row>
    <row r="14" ht="12.75">
      <c r="B14" t="s">
        <v>81</v>
      </c>
    </row>
    <row r="15" ht="12.75">
      <c r="C15" s="20" t="s">
        <v>82</v>
      </c>
    </row>
    <row r="16" ht="12.75">
      <c r="C16" s="20" t="s">
        <v>83</v>
      </c>
    </row>
    <row r="17" ht="12.75">
      <c r="C17" s="20" t="s">
        <v>84</v>
      </c>
    </row>
    <row r="18" ht="12.75">
      <c r="C18" s="20" t="s">
        <v>85</v>
      </c>
    </row>
    <row r="21" ht="12.75">
      <c r="A21" s="10" t="s">
        <v>86</v>
      </c>
    </row>
    <row r="22" ht="12.75">
      <c r="B22" t="s">
        <v>87</v>
      </c>
    </row>
    <row r="23" ht="12.75">
      <c r="B23" t="s">
        <v>88</v>
      </c>
    </row>
    <row r="24" ht="12.75">
      <c r="C24" s="20" t="s">
        <v>89</v>
      </c>
    </row>
    <row r="25" ht="12.75">
      <c r="D25" t="s">
        <v>90</v>
      </c>
    </row>
    <row r="26" ht="12.75">
      <c r="D26" t="s">
        <v>91</v>
      </c>
    </row>
    <row r="27" ht="12.75">
      <c r="C27" s="20" t="s">
        <v>92</v>
      </c>
    </row>
    <row r="28" ht="12.75">
      <c r="D28" t="s">
        <v>93</v>
      </c>
    </row>
    <row r="29" ht="12.75">
      <c r="C29" s="20" t="s">
        <v>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4" width="3.00390625" style="18" customWidth="1"/>
    <col min="5" max="5" width="33.140625" style="18" customWidth="1"/>
    <col min="6" max="6" width="10.140625" style="19" bestFit="1" customWidth="1"/>
    <col min="7" max="7" width="2.28125" style="19" customWidth="1"/>
    <col min="8" max="8" width="10.140625" style="19" bestFit="1" customWidth="1"/>
    <col min="9" max="9" width="2.28125" style="19" customWidth="1"/>
    <col min="10" max="10" width="8.421875" style="19" bestFit="1" customWidth="1"/>
    <col min="11" max="11" width="2.28125" style="19" customWidth="1"/>
    <col min="12" max="12" width="8.7109375" style="19" bestFit="1" customWidth="1"/>
  </cols>
  <sheetData>
    <row r="1" spans="1:12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2" s="17" customFormat="1" ht="14.25" thickBot="1" thickTop="1">
      <c r="A2" s="14"/>
      <c r="B2" s="14"/>
      <c r="C2" s="14"/>
      <c r="D2" s="14"/>
      <c r="E2" s="14"/>
      <c r="F2" s="15" t="s">
        <v>0</v>
      </c>
      <c r="G2" s="16"/>
      <c r="H2" s="15" t="s">
        <v>1</v>
      </c>
      <c r="I2" s="16"/>
      <c r="J2" s="15" t="s">
        <v>2</v>
      </c>
      <c r="K2" s="16"/>
      <c r="L2" s="15" t="s">
        <v>3</v>
      </c>
    </row>
    <row r="3" spans="1:12" ht="13.5" thickTop="1">
      <c r="A3" s="1"/>
      <c r="B3" s="1"/>
      <c r="C3" s="1" t="s">
        <v>4</v>
      </c>
      <c r="D3" s="1"/>
      <c r="E3" s="1"/>
      <c r="F3" s="3"/>
      <c r="G3" s="4"/>
      <c r="H3" s="3"/>
      <c r="I3" s="4"/>
      <c r="J3" s="3"/>
      <c r="K3" s="4"/>
      <c r="L3" s="5"/>
    </row>
    <row r="4" spans="1:12" ht="12.75">
      <c r="A4" s="1"/>
      <c r="B4" s="1"/>
      <c r="C4" s="1"/>
      <c r="D4" s="1" t="s">
        <v>5</v>
      </c>
      <c r="E4" s="1"/>
      <c r="F4" s="3"/>
      <c r="G4" s="4"/>
      <c r="H4" s="3"/>
      <c r="I4" s="4"/>
      <c r="J4" s="3"/>
      <c r="K4" s="4"/>
      <c r="L4" s="5"/>
    </row>
    <row r="5" spans="1:12" ht="12.75">
      <c r="A5" s="1"/>
      <c r="B5" s="1"/>
      <c r="C5" s="1"/>
      <c r="D5" s="1"/>
      <c r="E5" s="1" t="s">
        <v>6</v>
      </c>
      <c r="F5" s="3">
        <v>693.52</v>
      </c>
      <c r="G5" s="4"/>
      <c r="H5" s="3">
        <v>350</v>
      </c>
      <c r="I5" s="4"/>
      <c r="J5" s="3">
        <f aca="true" t="shared" si="0" ref="J5:J13">ROUND((F5-H5),5)</f>
        <v>343.52</v>
      </c>
      <c r="K5" s="4"/>
      <c r="L5" s="5">
        <f aca="true" t="shared" si="1" ref="L5:L13">ROUND(IF(F5=0,IF(H5=0,0,SIGN(-H5)),IF(H5=0,SIGN(F5),(F5-H5)/H5)),5)</f>
        <v>0.98149</v>
      </c>
    </row>
    <row r="6" spans="1:12" ht="12.75">
      <c r="A6" s="1"/>
      <c r="B6" s="1"/>
      <c r="C6" s="1"/>
      <c r="D6" s="1"/>
      <c r="E6" s="1" t="s">
        <v>7</v>
      </c>
      <c r="F6" s="3">
        <v>100</v>
      </c>
      <c r="G6" s="4"/>
      <c r="H6" s="3">
        <v>300</v>
      </c>
      <c r="I6" s="4"/>
      <c r="J6" s="3">
        <f t="shared" si="0"/>
        <v>-200</v>
      </c>
      <c r="K6" s="4"/>
      <c r="L6" s="5">
        <f t="shared" si="1"/>
        <v>-0.66667</v>
      </c>
    </row>
    <row r="7" spans="1:12" ht="12.75">
      <c r="A7" s="1"/>
      <c r="B7" s="1"/>
      <c r="C7" s="1"/>
      <c r="D7" s="1"/>
      <c r="E7" s="1" t="s">
        <v>8</v>
      </c>
      <c r="F7" s="3">
        <v>1427.82</v>
      </c>
      <c r="G7" s="4"/>
      <c r="H7" s="3">
        <v>1110</v>
      </c>
      <c r="I7" s="4"/>
      <c r="J7" s="3">
        <f t="shared" si="0"/>
        <v>317.82</v>
      </c>
      <c r="K7" s="4"/>
      <c r="L7" s="5">
        <f t="shared" si="1"/>
        <v>0.28632</v>
      </c>
    </row>
    <row r="8" spans="1:12" ht="13.5" thickBot="1">
      <c r="A8" s="1"/>
      <c r="B8" s="1"/>
      <c r="C8" s="1"/>
      <c r="D8" s="1"/>
      <c r="E8" s="1" t="s">
        <v>9</v>
      </c>
      <c r="F8" s="6">
        <v>200</v>
      </c>
      <c r="G8" s="4"/>
      <c r="H8" s="6">
        <v>0</v>
      </c>
      <c r="I8" s="4"/>
      <c r="J8" s="6">
        <f t="shared" si="0"/>
        <v>200</v>
      </c>
      <c r="K8" s="4"/>
      <c r="L8" s="7">
        <f t="shared" si="1"/>
        <v>1</v>
      </c>
    </row>
    <row r="9" spans="1:12" ht="12.75">
      <c r="A9" s="1"/>
      <c r="B9" s="1"/>
      <c r="C9" s="1"/>
      <c r="D9" s="1" t="s">
        <v>10</v>
      </c>
      <c r="E9" s="1"/>
      <c r="F9" s="3">
        <f>ROUND(SUM(F4:F8),5)</f>
        <v>2421.34</v>
      </c>
      <c r="G9" s="4"/>
      <c r="H9" s="3">
        <f>ROUND(SUM(H4:H8),5)</f>
        <v>1760</v>
      </c>
      <c r="I9" s="4"/>
      <c r="J9" s="3">
        <f t="shared" si="0"/>
        <v>661.34</v>
      </c>
      <c r="K9" s="4"/>
      <c r="L9" s="5">
        <f t="shared" si="1"/>
        <v>0.37576</v>
      </c>
    </row>
    <row r="10" spans="1:12" ht="25.5" customHeight="1">
      <c r="A10" s="1"/>
      <c r="B10" s="1"/>
      <c r="C10" s="1"/>
      <c r="D10" s="1" t="s">
        <v>11</v>
      </c>
      <c r="E10" s="1"/>
      <c r="F10" s="3">
        <v>57</v>
      </c>
      <c r="G10" s="4"/>
      <c r="H10" s="3">
        <v>0</v>
      </c>
      <c r="I10" s="4"/>
      <c r="J10" s="3">
        <f t="shared" si="0"/>
        <v>57</v>
      </c>
      <c r="K10" s="4"/>
      <c r="L10" s="5">
        <f t="shared" si="1"/>
        <v>1</v>
      </c>
    </row>
    <row r="11" spans="1:12" ht="12.75">
      <c r="A11" s="1"/>
      <c r="B11" s="1"/>
      <c r="C11" s="1"/>
      <c r="D11" s="1" t="s">
        <v>12</v>
      </c>
      <c r="E11" s="1"/>
      <c r="F11" s="3">
        <v>0</v>
      </c>
      <c r="G11" s="4"/>
      <c r="H11" s="3">
        <v>50000</v>
      </c>
      <c r="I11" s="4"/>
      <c r="J11" s="3">
        <f t="shared" si="0"/>
        <v>-50000</v>
      </c>
      <c r="K11" s="4"/>
      <c r="L11" s="5">
        <f t="shared" si="1"/>
        <v>-1</v>
      </c>
    </row>
    <row r="12" spans="1:12" ht="12.75">
      <c r="A12" s="1"/>
      <c r="B12" s="1"/>
      <c r="C12" s="1"/>
      <c r="D12" s="1" t="s">
        <v>13</v>
      </c>
      <c r="E12" s="1"/>
      <c r="F12" s="3">
        <v>943.99</v>
      </c>
      <c r="G12" s="4"/>
      <c r="H12" s="3">
        <v>350</v>
      </c>
      <c r="I12" s="4"/>
      <c r="J12" s="3">
        <f t="shared" si="0"/>
        <v>593.99</v>
      </c>
      <c r="K12" s="4"/>
      <c r="L12" s="5">
        <f t="shared" si="1"/>
        <v>1.69711</v>
      </c>
    </row>
    <row r="13" spans="1:12" ht="12.75">
      <c r="A13" s="1"/>
      <c r="B13" s="1"/>
      <c r="C13" s="1"/>
      <c r="D13" s="1" t="s">
        <v>14</v>
      </c>
      <c r="E13" s="1"/>
      <c r="F13" s="3">
        <v>1450</v>
      </c>
      <c r="G13" s="4"/>
      <c r="H13" s="3">
        <v>2025.88</v>
      </c>
      <c r="I13" s="4"/>
      <c r="J13" s="3">
        <f t="shared" si="0"/>
        <v>-575.88</v>
      </c>
      <c r="K13" s="4"/>
      <c r="L13" s="5">
        <f t="shared" si="1"/>
        <v>-0.28426</v>
      </c>
    </row>
    <row r="14" spans="1:12" ht="12.75">
      <c r="A14" s="1"/>
      <c r="B14" s="1"/>
      <c r="C14" s="1"/>
      <c r="D14" s="1" t="s">
        <v>15</v>
      </c>
      <c r="E14" s="1"/>
      <c r="F14" s="3"/>
      <c r="G14" s="4"/>
      <c r="H14" s="3"/>
      <c r="I14" s="4"/>
      <c r="J14" s="3"/>
      <c r="K14" s="4"/>
      <c r="L14" s="5"/>
    </row>
    <row r="15" spans="1:12" ht="12.75">
      <c r="A15" s="1"/>
      <c r="B15" s="1"/>
      <c r="C15" s="1"/>
      <c r="D15" s="1"/>
      <c r="E15" s="1" t="s">
        <v>16</v>
      </c>
      <c r="F15" s="3">
        <v>155.5</v>
      </c>
      <c r="G15" s="4"/>
      <c r="H15" s="3">
        <v>36.61</v>
      </c>
      <c r="I15" s="4"/>
      <c r="J15" s="3">
        <f>ROUND((F15-H15),5)</f>
        <v>118.89</v>
      </c>
      <c r="K15" s="4"/>
      <c r="L15" s="5">
        <f>ROUND(IF(F15=0,IF(H15=0,0,SIGN(-H15)),IF(H15=0,SIGN(F15),(F15-H15)/H15)),5)</f>
        <v>3.24747</v>
      </c>
    </row>
    <row r="16" spans="1:12" ht="13.5" thickBot="1">
      <c r="A16" s="1"/>
      <c r="B16" s="1"/>
      <c r="C16" s="1"/>
      <c r="D16" s="1"/>
      <c r="E16" s="1" t="s">
        <v>17</v>
      </c>
      <c r="F16" s="6">
        <v>0</v>
      </c>
      <c r="G16" s="4"/>
      <c r="H16" s="6">
        <v>28.04</v>
      </c>
      <c r="I16" s="4"/>
      <c r="J16" s="6">
        <f>ROUND((F16-H16),5)</f>
        <v>-28.04</v>
      </c>
      <c r="K16" s="4"/>
      <c r="L16" s="7">
        <f>ROUND(IF(F16=0,IF(H16=0,0,SIGN(-H16)),IF(H16=0,SIGN(F16),(F16-H16)/H16)),5)</f>
        <v>-1</v>
      </c>
    </row>
    <row r="17" spans="1:12" ht="12.75">
      <c r="A17" s="1"/>
      <c r="B17" s="1"/>
      <c r="C17" s="1"/>
      <c r="D17" s="1" t="s">
        <v>18</v>
      </c>
      <c r="E17" s="1"/>
      <c r="F17" s="3">
        <f>ROUND(SUM(F14:F16),5)</f>
        <v>155.5</v>
      </c>
      <c r="G17" s="4"/>
      <c r="H17" s="3">
        <f>ROUND(SUM(H14:H16),5)</f>
        <v>64.65</v>
      </c>
      <c r="I17" s="4"/>
      <c r="J17" s="3">
        <f>ROUND((F17-H17),5)</f>
        <v>90.85</v>
      </c>
      <c r="K17" s="4"/>
      <c r="L17" s="5">
        <f>ROUND(IF(F17=0,IF(H17=0,0,SIGN(-H17)),IF(H17=0,SIGN(F17),(F17-H17)/H17)),5)</f>
        <v>1.40526</v>
      </c>
    </row>
    <row r="18" spans="1:12" ht="25.5" customHeight="1">
      <c r="A18" s="1"/>
      <c r="B18" s="1"/>
      <c r="C18" s="1"/>
      <c r="D18" s="1" t="s">
        <v>19</v>
      </c>
      <c r="E18" s="1"/>
      <c r="F18" s="3"/>
      <c r="G18" s="4"/>
      <c r="H18" s="3"/>
      <c r="I18" s="4"/>
      <c r="J18" s="3"/>
      <c r="K18" s="4"/>
      <c r="L18" s="5"/>
    </row>
    <row r="19" spans="1:12" ht="12.75">
      <c r="A19" s="1"/>
      <c r="B19" s="1"/>
      <c r="C19" s="1"/>
      <c r="D19" s="1"/>
      <c r="E19" s="1" t="s">
        <v>20</v>
      </c>
      <c r="F19" s="3">
        <v>922</v>
      </c>
      <c r="G19" s="4"/>
      <c r="H19" s="3">
        <v>0</v>
      </c>
      <c r="I19" s="4"/>
      <c r="J19" s="3">
        <f aca="true" t="shared" si="2" ref="J19:J25">ROUND((F19-H19),5)</f>
        <v>922</v>
      </c>
      <c r="K19" s="4"/>
      <c r="L19" s="5">
        <f aca="true" t="shared" si="3" ref="L19:L25">ROUND(IF(F19=0,IF(H19=0,0,SIGN(-H19)),IF(H19=0,SIGN(F19),(F19-H19)/H19)),5)</f>
        <v>1</v>
      </c>
    </row>
    <row r="20" spans="1:12" ht="13.5" thickBot="1">
      <c r="A20" s="1"/>
      <c r="B20" s="1"/>
      <c r="C20" s="1"/>
      <c r="D20" s="1"/>
      <c r="E20" s="1" t="s">
        <v>21</v>
      </c>
      <c r="F20" s="6">
        <v>2000</v>
      </c>
      <c r="G20" s="4"/>
      <c r="H20" s="6">
        <v>500</v>
      </c>
      <c r="I20" s="4"/>
      <c r="J20" s="6">
        <f t="shared" si="2"/>
        <v>1500</v>
      </c>
      <c r="K20" s="4"/>
      <c r="L20" s="7">
        <f t="shared" si="3"/>
        <v>3</v>
      </c>
    </row>
    <row r="21" spans="1:12" ht="12.75">
      <c r="A21" s="1"/>
      <c r="B21" s="1"/>
      <c r="C21" s="1"/>
      <c r="D21" s="1" t="s">
        <v>22</v>
      </c>
      <c r="E21" s="1"/>
      <c r="F21" s="3">
        <f>ROUND(SUM(F18:F20),5)</f>
        <v>2922</v>
      </c>
      <c r="G21" s="4"/>
      <c r="H21" s="3">
        <f>ROUND(SUM(H18:H20),5)</f>
        <v>500</v>
      </c>
      <c r="I21" s="4"/>
      <c r="J21" s="3">
        <f t="shared" si="2"/>
        <v>2422</v>
      </c>
      <c r="K21" s="4"/>
      <c r="L21" s="5">
        <f t="shared" si="3"/>
        <v>4.844</v>
      </c>
    </row>
    <row r="22" spans="1:12" ht="25.5" customHeight="1">
      <c r="A22" s="1"/>
      <c r="B22" s="1"/>
      <c r="C22" s="1"/>
      <c r="D22" s="1" t="s">
        <v>23</v>
      </c>
      <c r="E22" s="1"/>
      <c r="F22" s="3">
        <v>122.34</v>
      </c>
      <c r="G22" s="4"/>
      <c r="H22" s="3">
        <v>100.65</v>
      </c>
      <c r="I22" s="4"/>
      <c r="J22" s="3">
        <f t="shared" si="2"/>
        <v>21.69</v>
      </c>
      <c r="K22" s="4"/>
      <c r="L22" s="5">
        <f t="shared" si="3"/>
        <v>0.2155</v>
      </c>
    </row>
    <row r="23" spans="1:12" ht="12.75">
      <c r="A23" s="1"/>
      <c r="B23" s="1"/>
      <c r="C23" s="1"/>
      <c r="D23" s="1" t="s">
        <v>24</v>
      </c>
      <c r="E23" s="1"/>
      <c r="F23" s="3">
        <v>0</v>
      </c>
      <c r="G23" s="4"/>
      <c r="H23" s="3">
        <v>26</v>
      </c>
      <c r="I23" s="4"/>
      <c r="J23" s="3">
        <f t="shared" si="2"/>
        <v>-26</v>
      </c>
      <c r="K23" s="4"/>
      <c r="L23" s="5">
        <f t="shared" si="3"/>
        <v>-1</v>
      </c>
    </row>
    <row r="24" spans="1:12" ht="13.5" thickBot="1">
      <c r="A24" s="1"/>
      <c r="B24" s="1"/>
      <c r="C24" s="1"/>
      <c r="D24" s="1" t="s">
        <v>25</v>
      </c>
      <c r="E24" s="1"/>
      <c r="F24" s="6">
        <v>13.6</v>
      </c>
      <c r="G24" s="4"/>
      <c r="H24" s="6">
        <v>2.8</v>
      </c>
      <c r="I24" s="4"/>
      <c r="J24" s="6">
        <f t="shared" si="2"/>
        <v>10.8</v>
      </c>
      <c r="K24" s="4"/>
      <c r="L24" s="7">
        <f t="shared" si="3"/>
        <v>3.85714</v>
      </c>
    </row>
    <row r="25" spans="1:12" ht="12.75">
      <c r="A25" s="1"/>
      <c r="B25" s="1"/>
      <c r="C25" s="1" t="s">
        <v>26</v>
      </c>
      <c r="D25" s="1"/>
      <c r="E25" s="1"/>
      <c r="F25" s="3">
        <f>ROUND(F3+SUM(F9:F13)+F17+SUM(F21:F24),5)</f>
        <v>8085.77</v>
      </c>
      <c r="G25" s="4"/>
      <c r="H25" s="3">
        <f>ROUND(H3+SUM(H9:H13)+H17+SUM(H21:H24),5)</f>
        <v>54829.98</v>
      </c>
      <c r="I25" s="4"/>
      <c r="J25" s="3">
        <f t="shared" si="2"/>
        <v>-46744.21</v>
      </c>
      <c r="K25" s="4"/>
      <c r="L25" s="5">
        <f t="shared" si="3"/>
        <v>-0.85253</v>
      </c>
    </row>
    <row r="26" spans="1:12" ht="25.5" customHeight="1">
      <c r="A26" s="1"/>
      <c r="B26" s="1"/>
      <c r="C26" s="1" t="s">
        <v>27</v>
      </c>
      <c r="D26" s="1"/>
      <c r="E26" s="1"/>
      <c r="F26" s="3"/>
      <c r="G26" s="4"/>
      <c r="H26" s="3"/>
      <c r="I26" s="4"/>
      <c r="J26" s="3"/>
      <c r="K26" s="4"/>
      <c r="L26" s="5"/>
    </row>
    <row r="27" spans="1:12" ht="13.5" thickBot="1">
      <c r="A27" s="1"/>
      <c r="B27" s="1"/>
      <c r="C27" s="1"/>
      <c r="D27" s="1" t="s">
        <v>28</v>
      </c>
      <c r="E27" s="1"/>
      <c r="F27" s="6">
        <v>0</v>
      </c>
      <c r="G27" s="4"/>
      <c r="H27" s="6">
        <v>272.93</v>
      </c>
      <c r="I27" s="4"/>
      <c r="J27" s="6">
        <f>ROUND((F27-H27),5)</f>
        <v>-272.93</v>
      </c>
      <c r="K27" s="4"/>
      <c r="L27" s="7">
        <f>ROUND(IF(F27=0,IF(H27=0,0,SIGN(-H27)),IF(H27=0,SIGN(F27),(F27-H27)/H27)),5)</f>
        <v>-1</v>
      </c>
    </row>
    <row r="28" spans="1:12" ht="13.5" thickBot="1">
      <c r="A28" s="1"/>
      <c r="B28" s="1"/>
      <c r="C28" s="1" t="s">
        <v>29</v>
      </c>
      <c r="D28" s="1"/>
      <c r="E28" s="1"/>
      <c r="F28" s="8">
        <f>ROUND(SUM(F26:F27),5)</f>
        <v>0</v>
      </c>
      <c r="G28" s="4"/>
      <c r="H28" s="8">
        <f>ROUND(SUM(H26:H27),5)</f>
        <v>272.93</v>
      </c>
      <c r="I28" s="4"/>
      <c r="J28" s="8">
        <f>ROUND((F28-H28),5)</f>
        <v>-272.93</v>
      </c>
      <c r="K28" s="4"/>
      <c r="L28" s="9">
        <f>ROUND(IF(F28=0,IF(H28=0,0,SIGN(-H28)),IF(H28=0,SIGN(F28),(F28-H28)/H28)),5)</f>
        <v>-1</v>
      </c>
    </row>
    <row r="29" spans="1:12" ht="25.5" customHeight="1">
      <c r="A29" s="1"/>
      <c r="B29" s="1" t="s">
        <v>30</v>
      </c>
      <c r="C29" s="1"/>
      <c r="D29" s="1"/>
      <c r="E29" s="1"/>
      <c r="F29" s="3">
        <f>ROUND(F25-F28,5)</f>
        <v>8085.77</v>
      </c>
      <c r="G29" s="4"/>
      <c r="H29" s="3">
        <f>ROUND(H25-H28,5)</f>
        <v>54557.05</v>
      </c>
      <c r="I29" s="4"/>
      <c r="J29" s="3">
        <f>ROUND((F29-H29),5)</f>
        <v>-46471.28</v>
      </c>
      <c r="K29" s="4"/>
      <c r="L29" s="5">
        <f>ROUND(IF(F29=0,IF(H29=0,0,SIGN(-H29)),IF(H29=0,SIGN(F29),(F29-H29)/H29)),5)</f>
        <v>-0.85179</v>
      </c>
    </row>
    <row r="30" spans="1:12" ht="25.5" customHeight="1">
      <c r="A30" s="1"/>
      <c r="B30" s="1"/>
      <c r="C30" s="1" t="s">
        <v>31</v>
      </c>
      <c r="D30" s="1"/>
      <c r="E30" s="1"/>
      <c r="F30" s="3"/>
      <c r="G30" s="4"/>
      <c r="H30" s="3"/>
      <c r="I30" s="4"/>
      <c r="J30" s="3"/>
      <c r="K30" s="4"/>
      <c r="L30" s="5"/>
    </row>
    <row r="31" spans="1:12" ht="12.75">
      <c r="A31" s="1"/>
      <c r="B31" s="1"/>
      <c r="C31" s="1"/>
      <c r="D31" s="1" t="s">
        <v>32</v>
      </c>
      <c r="E31" s="1"/>
      <c r="F31" s="3"/>
      <c r="G31" s="4"/>
      <c r="H31" s="3"/>
      <c r="I31" s="4"/>
      <c r="J31" s="3"/>
      <c r="K31" s="4"/>
      <c r="L31" s="5"/>
    </row>
    <row r="32" spans="1:12" ht="12.75">
      <c r="A32" s="1"/>
      <c r="B32" s="1"/>
      <c r="C32" s="1"/>
      <c r="D32" s="1"/>
      <c r="E32" s="1" t="s">
        <v>33</v>
      </c>
      <c r="F32" s="3">
        <v>1037.52</v>
      </c>
      <c r="G32" s="4"/>
      <c r="H32" s="3">
        <v>207.19</v>
      </c>
      <c r="I32" s="4"/>
      <c r="J32" s="3">
        <f aca="true" t="shared" si="4" ref="J32:J42">ROUND((F32-H32),5)</f>
        <v>830.33</v>
      </c>
      <c r="K32" s="4"/>
      <c r="L32" s="5">
        <f aca="true" t="shared" si="5" ref="L32:L42">ROUND(IF(F32=0,IF(H32=0,0,SIGN(-H32)),IF(H32=0,SIGN(F32),(F32-H32)/H32)),5)</f>
        <v>4.00758</v>
      </c>
    </row>
    <row r="33" spans="1:12" ht="12.75">
      <c r="A33" s="1"/>
      <c r="B33" s="1"/>
      <c r="C33" s="1"/>
      <c r="D33" s="1"/>
      <c r="E33" s="1" t="s">
        <v>34</v>
      </c>
      <c r="F33" s="3">
        <v>52.26</v>
      </c>
      <c r="G33" s="4"/>
      <c r="H33" s="3">
        <v>102.8</v>
      </c>
      <c r="I33" s="4"/>
      <c r="J33" s="3">
        <f t="shared" si="4"/>
        <v>-50.54</v>
      </c>
      <c r="K33" s="4"/>
      <c r="L33" s="5">
        <f t="shared" si="5"/>
        <v>-0.49163</v>
      </c>
    </row>
    <row r="34" spans="1:12" ht="12.75">
      <c r="A34" s="1"/>
      <c r="B34" s="1"/>
      <c r="C34" s="1"/>
      <c r="D34" s="1"/>
      <c r="E34" s="1" t="s">
        <v>35</v>
      </c>
      <c r="F34" s="3">
        <v>10</v>
      </c>
      <c r="G34" s="4"/>
      <c r="H34" s="3">
        <v>150</v>
      </c>
      <c r="I34" s="4"/>
      <c r="J34" s="3">
        <f t="shared" si="4"/>
        <v>-140</v>
      </c>
      <c r="K34" s="4"/>
      <c r="L34" s="5">
        <f t="shared" si="5"/>
        <v>-0.93333</v>
      </c>
    </row>
    <row r="35" spans="1:12" ht="12.75">
      <c r="A35" s="1"/>
      <c r="B35" s="1"/>
      <c r="C35" s="1"/>
      <c r="D35" s="1"/>
      <c r="E35" s="1" t="s">
        <v>36</v>
      </c>
      <c r="F35" s="3">
        <v>20</v>
      </c>
      <c r="G35" s="4"/>
      <c r="H35" s="3">
        <v>105</v>
      </c>
      <c r="I35" s="4"/>
      <c r="J35" s="3">
        <f t="shared" si="4"/>
        <v>-85</v>
      </c>
      <c r="K35" s="4"/>
      <c r="L35" s="5">
        <f t="shared" si="5"/>
        <v>-0.80952</v>
      </c>
    </row>
    <row r="36" spans="1:12" ht="12.75">
      <c r="A36" s="1"/>
      <c r="B36" s="1"/>
      <c r="C36" s="1"/>
      <c r="D36" s="1"/>
      <c r="E36" s="1" t="s">
        <v>37</v>
      </c>
      <c r="F36" s="3">
        <v>79.4</v>
      </c>
      <c r="G36" s="4"/>
      <c r="H36" s="3">
        <v>200</v>
      </c>
      <c r="I36" s="4"/>
      <c r="J36" s="3">
        <f t="shared" si="4"/>
        <v>-120.6</v>
      </c>
      <c r="K36" s="4"/>
      <c r="L36" s="5">
        <f t="shared" si="5"/>
        <v>-0.603</v>
      </c>
    </row>
    <row r="37" spans="1:12" ht="12.75">
      <c r="A37" s="1"/>
      <c r="B37" s="1"/>
      <c r="C37" s="1"/>
      <c r="D37" s="1"/>
      <c r="E37" s="1" t="s">
        <v>38</v>
      </c>
      <c r="F37" s="3">
        <v>423.61</v>
      </c>
      <c r="G37" s="4"/>
      <c r="H37" s="3">
        <v>419.95</v>
      </c>
      <c r="I37" s="4"/>
      <c r="J37" s="3">
        <f t="shared" si="4"/>
        <v>3.66</v>
      </c>
      <c r="K37" s="4"/>
      <c r="L37" s="5">
        <f t="shared" si="5"/>
        <v>0.00872</v>
      </c>
    </row>
    <row r="38" spans="1:12" ht="12.75">
      <c r="A38" s="1"/>
      <c r="B38" s="1"/>
      <c r="C38" s="1"/>
      <c r="D38" s="1"/>
      <c r="E38" s="1" t="s">
        <v>39</v>
      </c>
      <c r="F38" s="3">
        <v>0</v>
      </c>
      <c r="G38" s="4"/>
      <c r="H38" s="3">
        <v>41.94</v>
      </c>
      <c r="I38" s="4"/>
      <c r="J38" s="3">
        <f t="shared" si="4"/>
        <v>-41.94</v>
      </c>
      <c r="K38" s="4"/>
      <c r="L38" s="5">
        <f t="shared" si="5"/>
        <v>-1</v>
      </c>
    </row>
    <row r="39" spans="1:12" ht="12.75">
      <c r="A39" s="1"/>
      <c r="B39" s="1"/>
      <c r="C39" s="1"/>
      <c r="D39" s="1"/>
      <c r="E39" s="1" t="s">
        <v>40</v>
      </c>
      <c r="F39" s="3">
        <v>47.75</v>
      </c>
      <c r="G39" s="4"/>
      <c r="H39" s="3">
        <v>0</v>
      </c>
      <c r="I39" s="4"/>
      <c r="J39" s="3">
        <f t="shared" si="4"/>
        <v>47.75</v>
      </c>
      <c r="K39" s="4"/>
      <c r="L39" s="5">
        <f t="shared" si="5"/>
        <v>1</v>
      </c>
    </row>
    <row r="40" spans="1:12" ht="13.5" thickBot="1">
      <c r="A40" s="1"/>
      <c r="B40" s="1"/>
      <c r="C40" s="1"/>
      <c r="D40" s="1"/>
      <c r="E40" s="1" t="s">
        <v>41</v>
      </c>
      <c r="F40" s="6">
        <v>343.51</v>
      </c>
      <c r="G40" s="4"/>
      <c r="H40" s="6">
        <v>61.4</v>
      </c>
      <c r="I40" s="4"/>
      <c r="J40" s="6">
        <f t="shared" si="4"/>
        <v>282.11</v>
      </c>
      <c r="K40" s="4"/>
      <c r="L40" s="7">
        <f t="shared" si="5"/>
        <v>4.59463</v>
      </c>
    </row>
    <row r="41" spans="1:12" ht="12.75">
      <c r="A41" s="1"/>
      <c r="B41" s="1"/>
      <c r="C41" s="1"/>
      <c r="D41" s="1" t="s">
        <v>42</v>
      </c>
      <c r="E41" s="1"/>
      <c r="F41" s="3">
        <f>ROUND(SUM(F31:F40),5)</f>
        <v>2014.05</v>
      </c>
      <c r="G41" s="4"/>
      <c r="H41" s="3">
        <f>ROUND(SUM(H31:H40),5)</f>
        <v>1288.28</v>
      </c>
      <c r="I41" s="4"/>
      <c r="J41" s="3">
        <f t="shared" si="4"/>
        <v>725.77</v>
      </c>
      <c r="K41" s="4"/>
      <c r="L41" s="5">
        <f t="shared" si="5"/>
        <v>0.56336</v>
      </c>
    </row>
    <row r="42" spans="1:12" ht="25.5" customHeight="1">
      <c r="A42" s="1"/>
      <c r="B42" s="1"/>
      <c r="C42" s="1"/>
      <c r="D42" s="1" t="s">
        <v>43</v>
      </c>
      <c r="E42" s="1"/>
      <c r="F42" s="3">
        <v>25</v>
      </c>
      <c r="G42" s="4"/>
      <c r="H42" s="3">
        <v>0</v>
      </c>
      <c r="I42" s="4"/>
      <c r="J42" s="3">
        <f t="shared" si="4"/>
        <v>25</v>
      </c>
      <c r="K42" s="4"/>
      <c r="L42" s="5">
        <f t="shared" si="5"/>
        <v>1</v>
      </c>
    </row>
    <row r="43" spans="1:12" ht="12.75">
      <c r="A43" s="1"/>
      <c r="B43" s="1"/>
      <c r="C43" s="1"/>
      <c r="D43" s="1" t="s">
        <v>44</v>
      </c>
      <c r="E43" s="1"/>
      <c r="F43" s="3"/>
      <c r="G43" s="4"/>
      <c r="H43" s="3"/>
      <c r="I43" s="4"/>
      <c r="J43" s="3"/>
      <c r="K43" s="4"/>
      <c r="L43" s="5"/>
    </row>
    <row r="44" spans="1:12" ht="12.75">
      <c r="A44" s="1"/>
      <c r="B44" s="1"/>
      <c r="C44" s="1"/>
      <c r="D44" s="1"/>
      <c r="E44" s="1" t="s">
        <v>45</v>
      </c>
      <c r="F44" s="3">
        <v>334</v>
      </c>
      <c r="G44" s="4"/>
      <c r="H44" s="3">
        <v>0</v>
      </c>
      <c r="I44" s="4"/>
      <c r="J44" s="3">
        <f aca="true" t="shared" si="6" ref="J44:J49">ROUND((F44-H44),5)</f>
        <v>334</v>
      </c>
      <c r="K44" s="4"/>
      <c r="L44" s="5">
        <f aca="true" t="shared" si="7" ref="L44:L49">ROUND(IF(F44=0,IF(H44=0,0,SIGN(-H44)),IF(H44=0,SIGN(F44),(F44-H44)/H44)),5)</f>
        <v>1</v>
      </c>
    </row>
    <row r="45" spans="1:12" ht="12.75">
      <c r="A45" s="1"/>
      <c r="B45" s="1"/>
      <c r="C45" s="1"/>
      <c r="D45" s="1"/>
      <c r="E45" s="1" t="s">
        <v>46</v>
      </c>
      <c r="F45" s="3">
        <v>0</v>
      </c>
      <c r="G45" s="4"/>
      <c r="H45" s="3">
        <v>410.35</v>
      </c>
      <c r="I45" s="4"/>
      <c r="J45" s="3">
        <f t="shared" si="6"/>
        <v>-410.35</v>
      </c>
      <c r="K45" s="4"/>
      <c r="L45" s="5">
        <f t="shared" si="7"/>
        <v>-1</v>
      </c>
    </row>
    <row r="46" spans="1:12" ht="13.5" thickBot="1">
      <c r="A46" s="1"/>
      <c r="B46" s="1"/>
      <c r="C46" s="1"/>
      <c r="D46" s="1"/>
      <c r="E46" s="1" t="s">
        <v>47</v>
      </c>
      <c r="F46" s="6">
        <v>0</v>
      </c>
      <c r="G46" s="4"/>
      <c r="H46" s="6">
        <v>125</v>
      </c>
      <c r="I46" s="4"/>
      <c r="J46" s="6">
        <f t="shared" si="6"/>
        <v>-125</v>
      </c>
      <c r="K46" s="4"/>
      <c r="L46" s="7">
        <f t="shared" si="7"/>
        <v>-1</v>
      </c>
    </row>
    <row r="47" spans="1:12" ht="12.75">
      <c r="A47" s="1"/>
      <c r="B47" s="1"/>
      <c r="C47" s="1"/>
      <c r="D47" s="1" t="s">
        <v>48</v>
      </c>
      <c r="E47" s="1"/>
      <c r="F47" s="3">
        <f>ROUND(SUM(F43:F46),5)</f>
        <v>334</v>
      </c>
      <c r="G47" s="4"/>
      <c r="H47" s="3">
        <f>ROUND(SUM(H43:H46),5)</f>
        <v>535.35</v>
      </c>
      <c r="I47" s="4"/>
      <c r="J47" s="3">
        <f t="shared" si="6"/>
        <v>-201.35</v>
      </c>
      <c r="K47" s="4"/>
      <c r="L47" s="5">
        <f t="shared" si="7"/>
        <v>-0.37611</v>
      </c>
    </row>
    <row r="48" spans="1:12" ht="25.5" customHeight="1">
      <c r="A48" s="1"/>
      <c r="B48" s="1"/>
      <c r="C48" s="1"/>
      <c r="D48" s="1" t="s">
        <v>49</v>
      </c>
      <c r="E48" s="1"/>
      <c r="F48" s="3">
        <v>152.5</v>
      </c>
      <c r="G48" s="4"/>
      <c r="H48" s="3">
        <v>120.69</v>
      </c>
      <c r="I48" s="4"/>
      <c r="J48" s="3">
        <f t="shared" si="6"/>
        <v>31.81</v>
      </c>
      <c r="K48" s="4"/>
      <c r="L48" s="5">
        <f t="shared" si="7"/>
        <v>0.26357</v>
      </c>
    </row>
    <row r="49" spans="1:12" ht="12.75">
      <c r="A49" s="1"/>
      <c r="B49" s="1"/>
      <c r="C49" s="1"/>
      <c r="D49" s="1" t="s">
        <v>50</v>
      </c>
      <c r="E49" s="1"/>
      <c r="F49" s="3">
        <v>25</v>
      </c>
      <c r="G49" s="4"/>
      <c r="H49" s="3">
        <v>0</v>
      </c>
      <c r="I49" s="4"/>
      <c r="J49" s="3">
        <f t="shared" si="6"/>
        <v>25</v>
      </c>
      <c r="K49" s="4"/>
      <c r="L49" s="5">
        <f t="shared" si="7"/>
        <v>1</v>
      </c>
    </row>
    <row r="50" spans="1:12" ht="12.75">
      <c r="A50" s="1"/>
      <c r="B50" s="1"/>
      <c r="C50" s="1"/>
      <c r="D50" s="1" t="s">
        <v>51</v>
      </c>
      <c r="E50" s="1"/>
      <c r="F50" s="3"/>
      <c r="G50" s="4"/>
      <c r="H50" s="3"/>
      <c r="I50" s="4"/>
      <c r="J50" s="3"/>
      <c r="K50" s="4"/>
      <c r="L50" s="5"/>
    </row>
    <row r="51" spans="1:12" ht="12.75">
      <c r="A51" s="1"/>
      <c r="B51" s="1"/>
      <c r="C51" s="1"/>
      <c r="D51" s="1"/>
      <c r="E51" s="1" t="s">
        <v>52</v>
      </c>
      <c r="F51" s="3">
        <v>353</v>
      </c>
      <c r="G51" s="4"/>
      <c r="H51" s="3">
        <v>375</v>
      </c>
      <c r="I51" s="4"/>
      <c r="J51" s="3">
        <f aca="true" t="shared" si="8" ref="J51:J71">ROUND((F51-H51),5)</f>
        <v>-22</v>
      </c>
      <c r="K51" s="4"/>
      <c r="L51" s="5">
        <f aca="true" t="shared" si="9" ref="L51:L71">ROUND(IF(F51=0,IF(H51=0,0,SIGN(-H51)),IF(H51=0,SIGN(F51),(F51-H51)/H51)),5)</f>
        <v>-0.05867</v>
      </c>
    </row>
    <row r="52" spans="1:12" ht="13.5" thickBot="1">
      <c r="A52" s="1"/>
      <c r="B52" s="1"/>
      <c r="C52" s="1"/>
      <c r="D52" s="1"/>
      <c r="E52" s="1" t="s">
        <v>53</v>
      </c>
      <c r="F52" s="6">
        <v>972</v>
      </c>
      <c r="G52" s="4"/>
      <c r="H52" s="6">
        <v>972</v>
      </c>
      <c r="I52" s="4"/>
      <c r="J52" s="6">
        <f t="shared" si="8"/>
        <v>0</v>
      </c>
      <c r="K52" s="4"/>
      <c r="L52" s="7">
        <f t="shared" si="9"/>
        <v>0</v>
      </c>
    </row>
    <row r="53" spans="1:12" ht="12.75">
      <c r="A53" s="1"/>
      <c r="B53" s="1"/>
      <c r="C53" s="1"/>
      <c r="D53" s="1" t="s">
        <v>54</v>
      </c>
      <c r="E53" s="1"/>
      <c r="F53" s="3">
        <f>ROUND(SUM(F50:F52),5)</f>
        <v>1325</v>
      </c>
      <c r="G53" s="4"/>
      <c r="H53" s="3">
        <f>ROUND(SUM(H50:H52),5)</f>
        <v>1347</v>
      </c>
      <c r="I53" s="4"/>
      <c r="J53" s="3">
        <f t="shared" si="8"/>
        <v>-22</v>
      </c>
      <c r="K53" s="4"/>
      <c r="L53" s="5">
        <f t="shared" si="9"/>
        <v>-0.01633</v>
      </c>
    </row>
    <row r="54" spans="1:12" ht="25.5" customHeight="1">
      <c r="A54" s="1"/>
      <c r="B54" s="1"/>
      <c r="C54" s="1"/>
      <c r="D54" s="1" t="s">
        <v>55</v>
      </c>
      <c r="E54" s="1"/>
      <c r="F54" s="3">
        <v>97.45</v>
      </c>
      <c r="G54" s="4"/>
      <c r="H54" s="3">
        <v>0</v>
      </c>
      <c r="I54" s="4"/>
      <c r="J54" s="3">
        <f t="shared" si="8"/>
        <v>97.45</v>
      </c>
      <c r="K54" s="4"/>
      <c r="L54" s="5">
        <f t="shared" si="9"/>
        <v>1</v>
      </c>
    </row>
    <row r="55" spans="1:12" ht="12.75">
      <c r="A55" s="1"/>
      <c r="B55" s="1"/>
      <c r="C55" s="1"/>
      <c r="D55" s="1" t="s">
        <v>56</v>
      </c>
      <c r="E55" s="1"/>
      <c r="F55" s="3">
        <v>0</v>
      </c>
      <c r="G55" s="4"/>
      <c r="H55" s="3">
        <v>73.75</v>
      </c>
      <c r="I55" s="4"/>
      <c r="J55" s="3">
        <f t="shared" si="8"/>
        <v>-73.75</v>
      </c>
      <c r="K55" s="4"/>
      <c r="L55" s="5">
        <f t="shared" si="9"/>
        <v>-1</v>
      </c>
    </row>
    <row r="56" spans="1:12" ht="12.75">
      <c r="A56" s="1"/>
      <c r="B56" s="1"/>
      <c r="C56" s="1"/>
      <c r="D56" s="1" t="s">
        <v>57</v>
      </c>
      <c r="E56" s="1"/>
      <c r="F56" s="3">
        <v>0</v>
      </c>
      <c r="G56" s="4"/>
      <c r="H56" s="3">
        <v>667.44</v>
      </c>
      <c r="I56" s="4"/>
      <c r="J56" s="3">
        <f t="shared" si="8"/>
        <v>-667.44</v>
      </c>
      <c r="K56" s="4"/>
      <c r="L56" s="5">
        <f t="shared" si="9"/>
        <v>-1</v>
      </c>
    </row>
    <row r="57" spans="1:12" ht="12.75">
      <c r="A57" s="1"/>
      <c r="B57" s="1"/>
      <c r="C57" s="1"/>
      <c r="D57" s="1" t="s">
        <v>58</v>
      </c>
      <c r="E57" s="1"/>
      <c r="F57" s="3">
        <v>2625</v>
      </c>
      <c r="G57" s="4"/>
      <c r="H57" s="3">
        <v>0</v>
      </c>
      <c r="I57" s="4"/>
      <c r="J57" s="3">
        <f t="shared" si="8"/>
        <v>2625</v>
      </c>
      <c r="K57" s="4"/>
      <c r="L57" s="5">
        <f t="shared" si="9"/>
        <v>1</v>
      </c>
    </row>
    <row r="58" spans="1:12" ht="12.75">
      <c r="A58" s="1"/>
      <c r="B58" s="1"/>
      <c r="C58" s="1"/>
      <c r="D58" s="1" t="s">
        <v>59</v>
      </c>
      <c r="E58" s="1"/>
      <c r="F58" s="3">
        <v>3464.1</v>
      </c>
      <c r="G58" s="4"/>
      <c r="H58" s="3">
        <v>2789.88</v>
      </c>
      <c r="I58" s="4"/>
      <c r="J58" s="3">
        <f t="shared" si="8"/>
        <v>674.22</v>
      </c>
      <c r="K58" s="4"/>
      <c r="L58" s="5">
        <f t="shared" si="9"/>
        <v>0.24167</v>
      </c>
    </row>
    <row r="59" spans="1:12" ht="12.75">
      <c r="A59" s="1"/>
      <c r="B59" s="1"/>
      <c r="C59" s="1"/>
      <c r="D59" s="1" t="s">
        <v>60</v>
      </c>
      <c r="E59" s="1"/>
      <c r="F59" s="3">
        <v>265.02</v>
      </c>
      <c r="G59" s="4"/>
      <c r="H59" s="3">
        <v>0</v>
      </c>
      <c r="I59" s="4"/>
      <c r="J59" s="3">
        <f t="shared" si="8"/>
        <v>265.02</v>
      </c>
      <c r="K59" s="4"/>
      <c r="L59" s="5">
        <f t="shared" si="9"/>
        <v>1</v>
      </c>
    </row>
    <row r="60" spans="1:12" ht="12.75">
      <c r="A60" s="1"/>
      <c r="B60" s="1"/>
      <c r="C60" s="1"/>
      <c r="D60" s="1" t="s">
        <v>61</v>
      </c>
      <c r="E60" s="1"/>
      <c r="F60" s="3">
        <v>0</v>
      </c>
      <c r="G60" s="4"/>
      <c r="H60" s="3">
        <v>81</v>
      </c>
      <c r="I60" s="4"/>
      <c r="J60" s="3">
        <f t="shared" si="8"/>
        <v>-81</v>
      </c>
      <c r="K60" s="4"/>
      <c r="L60" s="5">
        <f t="shared" si="9"/>
        <v>-1</v>
      </c>
    </row>
    <row r="61" spans="1:12" ht="12.75">
      <c r="A61" s="1"/>
      <c r="B61" s="1"/>
      <c r="C61" s="1"/>
      <c r="D61" s="1" t="s">
        <v>62</v>
      </c>
      <c r="E61" s="1"/>
      <c r="F61" s="3">
        <v>332.87</v>
      </c>
      <c r="G61" s="4"/>
      <c r="H61" s="3">
        <v>60</v>
      </c>
      <c r="I61" s="4"/>
      <c r="J61" s="3">
        <f t="shared" si="8"/>
        <v>272.87</v>
      </c>
      <c r="K61" s="4"/>
      <c r="L61" s="5">
        <f t="shared" si="9"/>
        <v>4.54783</v>
      </c>
    </row>
    <row r="62" spans="1:12" ht="12.75">
      <c r="A62" s="1"/>
      <c r="B62" s="1"/>
      <c r="C62" s="1"/>
      <c r="D62" s="1" t="s">
        <v>63</v>
      </c>
      <c r="E62" s="1"/>
      <c r="F62" s="3">
        <v>0</v>
      </c>
      <c r="G62" s="4"/>
      <c r="H62" s="3">
        <v>100</v>
      </c>
      <c r="I62" s="4"/>
      <c r="J62" s="3">
        <f t="shared" si="8"/>
        <v>-100</v>
      </c>
      <c r="K62" s="4"/>
      <c r="L62" s="5">
        <f t="shared" si="9"/>
        <v>-1</v>
      </c>
    </row>
    <row r="63" spans="1:12" ht="12.75">
      <c r="A63" s="1"/>
      <c r="B63" s="1"/>
      <c r="C63" s="1"/>
      <c r="D63" s="1" t="s">
        <v>64</v>
      </c>
      <c r="E63" s="1"/>
      <c r="F63" s="3">
        <v>0</v>
      </c>
      <c r="G63" s="4"/>
      <c r="H63" s="3">
        <v>26.44</v>
      </c>
      <c r="I63" s="4"/>
      <c r="J63" s="3">
        <f t="shared" si="8"/>
        <v>-26.44</v>
      </c>
      <c r="K63" s="4"/>
      <c r="L63" s="5">
        <f t="shared" si="9"/>
        <v>-1</v>
      </c>
    </row>
    <row r="64" spans="1:12" ht="12.75">
      <c r="A64" s="1"/>
      <c r="B64" s="1"/>
      <c r="C64" s="1"/>
      <c r="D64" s="1" t="s">
        <v>65</v>
      </c>
      <c r="E64" s="1"/>
      <c r="F64" s="3">
        <v>921.52</v>
      </c>
      <c r="G64" s="4"/>
      <c r="H64" s="3">
        <v>146.37</v>
      </c>
      <c r="I64" s="4"/>
      <c r="J64" s="3">
        <f t="shared" si="8"/>
        <v>775.15</v>
      </c>
      <c r="K64" s="4"/>
      <c r="L64" s="5">
        <f t="shared" si="9"/>
        <v>5.29583</v>
      </c>
    </row>
    <row r="65" spans="1:12" ht="12.75">
      <c r="A65" s="1"/>
      <c r="B65" s="1"/>
      <c r="C65" s="1"/>
      <c r="D65" s="1" t="s">
        <v>66</v>
      </c>
      <c r="E65" s="1"/>
      <c r="F65" s="3">
        <v>0</v>
      </c>
      <c r="G65" s="4"/>
      <c r="H65" s="3">
        <v>1.2</v>
      </c>
      <c r="I65" s="4"/>
      <c r="J65" s="3">
        <f t="shared" si="8"/>
        <v>-1.2</v>
      </c>
      <c r="K65" s="4"/>
      <c r="L65" s="5">
        <f t="shared" si="9"/>
        <v>-1</v>
      </c>
    </row>
    <row r="66" spans="1:12" ht="12.75">
      <c r="A66" s="1"/>
      <c r="B66" s="1"/>
      <c r="C66" s="1"/>
      <c r="D66" s="1" t="s">
        <v>67</v>
      </c>
      <c r="E66" s="1"/>
      <c r="F66" s="3">
        <v>225.88</v>
      </c>
      <c r="G66" s="4"/>
      <c r="H66" s="3">
        <v>324.02</v>
      </c>
      <c r="I66" s="4"/>
      <c r="J66" s="3">
        <f t="shared" si="8"/>
        <v>-98.14</v>
      </c>
      <c r="K66" s="4"/>
      <c r="L66" s="5">
        <f t="shared" si="9"/>
        <v>-0.30288</v>
      </c>
    </row>
    <row r="67" spans="1:12" ht="12.75">
      <c r="A67" s="1"/>
      <c r="B67" s="1"/>
      <c r="C67" s="1"/>
      <c r="D67" s="1" t="s">
        <v>68</v>
      </c>
      <c r="E67" s="1"/>
      <c r="F67" s="3">
        <v>854.49</v>
      </c>
      <c r="G67" s="4"/>
      <c r="H67" s="3">
        <v>558.64</v>
      </c>
      <c r="I67" s="4"/>
      <c r="J67" s="3">
        <f t="shared" si="8"/>
        <v>295.85</v>
      </c>
      <c r="K67" s="4"/>
      <c r="L67" s="5">
        <f t="shared" si="9"/>
        <v>0.52959</v>
      </c>
    </row>
    <row r="68" spans="1:12" ht="12.75">
      <c r="A68" s="1"/>
      <c r="B68" s="1"/>
      <c r="C68" s="1"/>
      <c r="D68" s="1" t="s">
        <v>69</v>
      </c>
      <c r="E68" s="1"/>
      <c r="F68" s="3">
        <v>142.34</v>
      </c>
      <c r="G68" s="4"/>
      <c r="H68" s="3">
        <v>0</v>
      </c>
      <c r="I68" s="4"/>
      <c r="J68" s="3">
        <f t="shared" si="8"/>
        <v>142.34</v>
      </c>
      <c r="K68" s="4"/>
      <c r="L68" s="5">
        <f t="shared" si="9"/>
        <v>1</v>
      </c>
    </row>
    <row r="69" spans="1:12" ht="13.5" thickBot="1">
      <c r="A69" s="1"/>
      <c r="B69" s="1"/>
      <c r="C69" s="1"/>
      <c r="D69" s="1" t="s">
        <v>70</v>
      </c>
      <c r="E69" s="1"/>
      <c r="F69" s="6">
        <v>121.53</v>
      </c>
      <c r="G69" s="4"/>
      <c r="H69" s="6">
        <v>0</v>
      </c>
      <c r="I69" s="4"/>
      <c r="J69" s="6">
        <f t="shared" si="8"/>
        <v>121.53</v>
      </c>
      <c r="K69" s="4"/>
      <c r="L69" s="7">
        <f t="shared" si="9"/>
        <v>1</v>
      </c>
    </row>
    <row r="70" spans="1:12" ht="13.5" thickBot="1">
      <c r="A70" s="1"/>
      <c r="B70" s="1"/>
      <c r="C70" s="1" t="s">
        <v>71</v>
      </c>
      <c r="D70" s="1"/>
      <c r="E70" s="1"/>
      <c r="F70" s="8">
        <f>ROUND(F30+SUM(F41:F42)+SUM(F47:F49)+SUM(F53:F69),5)</f>
        <v>12925.75</v>
      </c>
      <c r="G70" s="4"/>
      <c r="H70" s="8">
        <f>ROUND(H30+SUM(H41:H42)+SUM(H47:H49)+SUM(H53:H69),5)</f>
        <v>8120.06</v>
      </c>
      <c r="I70" s="4"/>
      <c r="J70" s="8">
        <f t="shared" si="8"/>
        <v>4805.69</v>
      </c>
      <c r="K70" s="4"/>
      <c r="L70" s="9">
        <f t="shared" si="9"/>
        <v>0.59183</v>
      </c>
    </row>
    <row r="71" spans="1:12" s="13" customFormat="1" ht="25.5" customHeight="1" thickBot="1">
      <c r="A71" s="1" t="s">
        <v>72</v>
      </c>
      <c r="B71" s="1"/>
      <c r="C71" s="1"/>
      <c r="D71" s="1"/>
      <c r="E71" s="1"/>
      <c r="F71" s="11">
        <f>ROUND(F29-F70,5)</f>
        <v>-4839.98</v>
      </c>
      <c r="G71" s="1"/>
      <c r="H71" s="11">
        <f>ROUND(H29-H70,5)</f>
        <v>46436.99</v>
      </c>
      <c r="I71" s="1"/>
      <c r="J71" s="11">
        <f t="shared" si="8"/>
        <v>-51276.97</v>
      </c>
      <c r="K71" s="1"/>
      <c r="L71" s="12">
        <f t="shared" si="9"/>
        <v>-1.10423</v>
      </c>
    </row>
    <row r="7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7:12 PM
&amp;"Arial,Bold"&amp;8 05/12/13
&amp;"Arial,Bold"&amp;8 Cash Basis&amp;C&amp;"Arial,Bold"&amp;12 Joseph F. Glidden Homestead and Historical Center
&amp;"Arial,Bold"&amp;14 Profit &amp;&amp; Loss Prev Year Comparison
&amp;"Arial,Bold"&amp;10 January through April 2013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Wolff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 Jeske</dc:creator>
  <cp:keywords/>
  <dc:description/>
  <cp:lastModifiedBy>Glidden Homestead</cp:lastModifiedBy>
  <cp:lastPrinted>2013-05-13T20:16:07Z</cp:lastPrinted>
  <dcterms:created xsi:type="dcterms:W3CDTF">2013-05-13T00:12:59Z</dcterms:created>
  <dcterms:modified xsi:type="dcterms:W3CDTF">2013-05-13T20:16:09Z</dcterms:modified>
  <cp:category/>
  <cp:version/>
  <cp:contentType/>
  <cp:contentStatus/>
</cp:coreProperties>
</file>